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8_{7BA07D32-CCDA-49D7-BBFA-E9185E352CFE}" xr6:coauthVersionLast="47" xr6:coauthVersionMax="47" xr10:uidLastSave="{00000000-0000-0000-0000-000000000000}"/>
  <bookViews>
    <workbookView xWindow="390" yWindow="390" windowWidth="28410" windowHeight="16620" xr2:uid="{00000000-000D-0000-FFFF-FFFF00000000}"/>
  </bookViews>
  <sheets>
    <sheet name="List1" sheetId="1" r:id="rId1"/>
    <sheet name="List2" sheetId="2" r:id="rId2"/>
    <sheet name="List3" sheetId="3" r:id="rId3"/>
  </sheets>
  <calcPr calcId="181029"/>
</workbook>
</file>

<file path=xl/calcChain.xml><?xml version="1.0" encoding="utf-8"?>
<calcChain xmlns="http://schemas.openxmlformats.org/spreadsheetml/2006/main">
  <c r="G14" i="1" l="1"/>
  <c r="G12" i="1"/>
  <c r="G13" i="1"/>
  <c r="G11" i="1"/>
  <c r="E11" i="1" l="1"/>
  <c r="E31" i="1" l="1"/>
  <c r="G31" i="1" l="1"/>
  <c r="E22" i="1"/>
  <c r="F22" i="1" l="1"/>
  <c r="G22" i="1"/>
  <c r="F31" i="1" l="1"/>
  <c r="D31" i="1" l="1"/>
  <c r="D22" i="1"/>
</calcChain>
</file>

<file path=xl/sharedStrings.xml><?xml version="1.0" encoding="utf-8"?>
<sst xmlns="http://schemas.openxmlformats.org/spreadsheetml/2006/main" count="44" uniqueCount="42">
  <si>
    <t>Mateřská škola Nad Kazankou</t>
  </si>
  <si>
    <t>Nad Kazankou 30/230, 171 00 Praha 7 Troja</t>
  </si>
  <si>
    <t>IČ 70997373</t>
  </si>
  <si>
    <t>Účet</t>
  </si>
  <si>
    <t>Náklady - Hlavní činnost</t>
  </si>
  <si>
    <t>Spotřeba materiálu</t>
  </si>
  <si>
    <t>Spotřeba energií</t>
  </si>
  <si>
    <t>Opravy a udržování</t>
  </si>
  <si>
    <t>Náklady na reprezentaci</t>
  </si>
  <si>
    <t>518,527,549</t>
  </si>
  <si>
    <t>Ostatní služby</t>
  </si>
  <si>
    <t>Mzdové náklady</t>
  </si>
  <si>
    <t>Odvody SP + ZP,FKSP</t>
  </si>
  <si>
    <t>501,518,525</t>
  </si>
  <si>
    <t>ONIV(MHMP)</t>
  </si>
  <si>
    <t>521,524,527,518</t>
  </si>
  <si>
    <t>Odpisy dlouhodobého majetku</t>
  </si>
  <si>
    <t>Náklady z DDHM</t>
  </si>
  <si>
    <t xml:space="preserve">Náklady celkem </t>
  </si>
  <si>
    <t>Výnosy - Hlavní činnost</t>
  </si>
  <si>
    <t>Příspěvek zřizovatele</t>
  </si>
  <si>
    <t>Státní dotace (MHMP)</t>
  </si>
  <si>
    <t>Školné</t>
  </si>
  <si>
    <t>Platby rodičů</t>
  </si>
  <si>
    <t>účelové dotace UZ 91, 96</t>
  </si>
  <si>
    <t>ostatní</t>
  </si>
  <si>
    <t>Výnosy celkem</t>
  </si>
  <si>
    <t>Upravený rozpočet</t>
  </si>
  <si>
    <t>521,524,527</t>
  </si>
  <si>
    <t>UZ96</t>
  </si>
  <si>
    <t>OP  JAK Výzva č. 02_22_002 (Šablony)</t>
  </si>
  <si>
    <t>OP JAK Výzva č. 02_22_002 (Šablony)</t>
  </si>
  <si>
    <t xml:space="preserve">ROK 2026
</t>
  </si>
  <si>
    <t>Plnění rozpočtu za rok 2024</t>
  </si>
  <si>
    <t>Plnění rozpočtu k 30.9.2025</t>
  </si>
  <si>
    <t>Schválený rozpočet na rok 2025</t>
  </si>
  <si>
    <t>ONIV  zřizovatel</t>
  </si>
  <si>
    <t>Mzdové náklady -nepedag.prac.</t>
  </si>
  <si>
    <t>Režijní nákl. školní kuchyň</t>
  </si>
  <si>
    <t xml:space="preserve">                                     Zpracovala: Bc. Vladimíra Barešová</t>
  </si>
  <si>
    <t>ROZPOČET NA ROK 2026</t>
  </si>
  <si>
    <t xml:space="preserve">Vyvěšeno dne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</si>
</sst>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1230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0" xfId="0" applyFont="1" applyProtection="1">
      <protection hidden="1"/>
    </xf>
    <xf numFmtId="0" fontId="0" fillId="0" borderId="0" xfId="0" applyProtection="1">
      <protection hidden="1"/>
    </xf>
    <xf numFmtId="4" fontId="3" fillId="0" borderId="0" xfId="0" applyNumberFormat="1" applyFont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left" vertical="center" indent="1"/>
      <protection hidden="1"/>
    </xf>
    <xf numFmtId="0" fontId="3" fillId="0" borderId="4" xfId="0" applyFont="1" applyBorder="1" applyProtection="1">
      <protection hidden="1"/>
    </xf>
    <xf numFmtId="4" fontId="0" fillId="0" borderId="3" xfId="0" applyNumberFormat="1" applyBorder="1" applyAlignment="1" applyProtection="1">
      <alignment horizontal="right"/>
      <protection hidden="1"/>
    </xf>
    <xf numFmtId="0" fontId="0" fillId="0" borderId="5" xfId="0" applyBorder="1" applyAlignment="1" applyProtection="1">
      <alignment horizontal="left" vertical="center" indent="1"/>
      <protection hidden="1"/>
    </xf>
    <xf numFmtId="0" fontId="3" fillId="0" borderId="6" xfId="0" applyFont="1" applyBorder="1" applyProtection="1">
      <protection hidden="1"/>
    </xf>
    <xf numFmtId="0" fontId="0" fillId="0" borderId="11" xfId="0" applyBorder="1" applyAlignment="1" applyProtection="1">
      <alignment horizontal="left" vertical="center" indent="1"/>
      <protection hidden="1"/>
    </xf>
    <xf numFmtId="0" fontId="3" fillId="0" borderId="12" xfId="0" applyFont="1" applyBorder="1" applyProtection="1">
      <protection hidden="1"/>
    </xf>
    <xf numFmtId="4" fontId="0" fillId="0" borderId="11" xfId="0" applyNumberFormat="1" applyBorder="1" applyAlignment="1" applyProtection="1">
      <alignment horizontal="right"/>
      <protection locked="0" hidden="1"/>
    </xf>
    <xf numFmtId="4" fontId="0" fillId="0" borderId="3" xfId="0" applyNumberFormat="1" applyBorder="1" applyAlignment="1" applyProtection="1">
      <alignment horizontal="right"/>
      <protection locked="0" hidden="1"/>
    </xf>
    <xf numFmtId="4" fontId="0" fillId="0" borderId="5" xfId="0" applyNumberFormat="1" applyBorder="1" applyAlignment="1" applyProtection="1">
      <alignment horizontal="right"/>
      <protection locked="0"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vertical="center" wrapText="1"/>
      <protection hidden="1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10" xfId="0" applyFont="1" applyFill="1" applyBorder="1" applyAlignment="1" applyProtection="1">
      <alignment horizontal="left" vertical="center" wrapText="1"/>
      <protection hidden="1"/>
    </xf>
    <xf numFmtId="0" fontId="3" fillId="3" borderId="8" xfId="0" applyFont="1" applyFill="1" applyBorder="1" applyAlignment="1" applyProtection="1">
      <alignment horizontal="left" vertical="center" indent="1"/>
      <protection hidden="1"/>
    </xf>
    <xf numFmtId="0" fontId="6" fillId="3" borderId="9" xfId="0" applyFont="1" applyFill="1" applyBorder="1" applyAlignment="1" applyProtection="1">
      <alignment vertical="center"/>
      <protection hidden="1"/>
    </xf>
    <xf numFmtId="4" fontId="3" fillId="3" borderId="8" xfId="0" applyNumberFormat="1" applyFont="1" applyFill="1" applyBorder="1" applyAlignment="1" applyProtection="1">
      <alignment horizontal="right" vertical="center"/>
      <protection hidden="1"/>
    </xf>
    <xf numFmtId="0" fontId="3" fillId="3" borderId="13" xfId="0" applyFont="1" applyFill="1" applyBorder="1" applyAlignment="1" applyProtection="1">
      <alignment horizontal="left" vertical="center" indent="1"/>
      <protection hidden="1"/>
    </xf>
    <xf numFmtId="0" fontId="6" fillId="3" borderId="14" xfId="0" applyFont="1" applyFill="1" applyBorder="1" applyAlignment="1" applyProtection="1">
      <alignment vertical="center"/>
      <protection hidden="1"/>
    </xf>
    <xf numFmtId="4" fontId="3" fillId="3" borderId="13" xfId="0" applyNumberFormat="1" applyFont="1" applyFill="1" applyBorder="1" applyAlignment="1" applyProtection="1">
      <alignment horizontal="right" vertical="center"/>
      <protection hidden="1"/>
    </xf>
    <xf numFmtId="0" fontId="0" fillId="4" borderId="0" xfId="0" applyFill="1"/>
    <xf numFmtId="4" fontId="0" fillId="0" borderId="0" xfId="0" applyNumberFormat="1"/>
    <xf numFmtId="0" fontId="3" fillId="4" borderId="0" xfId="0" applyFont="1" applyFill="1" applyAlignment="1" applyProtection="1">
      <alignment horizontal="center" vertical="center"/>
      <protection hidden="1"/>
    </xf>
    <xf numFmtId="0" fontId="6" fillId="4" borderId="0" xfId="0" applyFont="1" applyFill="1" applyProtection="1">
      <protection hidden="1"/>
    </xf>
    <xf numFmtId="4" fontId="3" fillId="4" borderId="0" xfId="0" applyNumberFormat="1" applyFont="1" applyFill="1" applyAlignment="1" applyProtection="1">
      <alignment horizontal="right"/>
      <protection hidden="1"/>
    </xf>
    <xf numFmtId="4" fontId="7" fillId="0" borderId="5" xfId="0" applyNumberFormat="1" applyFont="1" applyBorder="1" applyAlignment="1" applyProtection="1">
      <alignment horizontal="right"/>
      <protection hidden="1"/>
    </xf>
    <xf numFmtId="0" fontId="3" fillId="0" borderId="0" xfId="0" applyFont="1" applyAlignment="1" applyProtection="1">
      <alignment horizontal="left"/>
      <protection locked="0"/>
    </xf>
    <xf numFmtId="0" fontId="3" fillId="0" borderId="5" xfId="0" applyFont="1" applyBorder="1" applyProtection="1">
      <protection hidden="1"/>
    </xf>
    <xf numFmtId="2" fontId="3" fillId="2" borderId="7" xfId="0" applyNumberFormat="1" applyFont="1" applyFill="1" applyBorder="1" applyAlignment="1">
      <alignment horizontal="center" vertical="center" wrapText="1"/>
    </xf>
    <xf numFmtId="2" fontId="0" fillId="0" borderId="7" xfId="0" applyNumberFormat="1" applyBorder="1"/>
    <xf numFmtId="2" fontId="0" fillId="2" borderId="7" xfId="0" applyNumberFormat="1" applyFill="1" applyBorder="1"/>
    <xf numFmtId="2" fontId="0" fillId="0" borderId="0" xfId="0" applyNumberFormat="1"/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14" fontId="0" fillId="0" borderId="0" xfId="0" applyNumberFormat="1" applyAlignment="1">
      <alignment horizontal="left" vertical="top"/>
    </xf>
    <xf numFmtId="14" fontId="0" fillId="0" borderId="0" xfId="0" applyNumberFormat="1" applyAlignment="1">
      <alignment horizontal="left"/>
    </xf>
    <xf numFmtId="2" fontId="0" fillId="4" borderId="7" xfId="0" applyNumberFormat="1" applyFill="1" applyBorder="1"/>
    <xf numFmtId="2" fontId="0" fillId="6" borderId="7" xfId="0" applyNumberFormat="1" applyFill="1" applyBorder="1"/>
    <xf numFmtId="2" fontId="0" fillId="4" borderId="16" xfId="0" applyNumberFormat="1" applyFill="1" applyBorder="1"/>
    <xf numFmtId="0" fontId="3" fillId="0" borderId="3" xfId="0" applyFont="1" applyBorder="1" applyProtection="1">
      <protection hidden="1"/>
    </xf>
    <xf numFmtId="2" fontId="1" fillId="4" borderId="7" xfId="0" applyNumberFormat="1" applyFont="1" applyFill="1" applyBorder="1"/>
    <xf numFmtId="2" fontId="0" fillId="4" borderId="0" xfId="0" applyNumberFormat="1" applyFill="1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left" vertical="top"/>
    </xf>
    <xf numFmtId="4" fontId="7" fillId="4" borderId="5" xfId="0" applyNumberFormat="1" applyFont="1" applyFill="1" applyBorder="1" applyAlignment="1" applyProtection="1">
      <alignment horizontal="right"/>
      <protection hidden="1"/>
    </xf>
    <xf numFmtId="4" fontId="0" fillId="4" borderId="11" xfId="0" applyNumberFormat="1" applyFill="1" applyBorder="1" applyAlignment="1" applyProtection="1">
      <alignment horizontal="right"/>
      <protection locked="0" hidden="1"/>
    </xf>
    <xf numFmtId="2" fontId="3" fillId="5" borderId="15" xfId="0" applyNumberFormat="1" applyFont="1" applyFill="1" applyBorder="1"/>
    <xf numFmtId="2" fontId="3" fillId="5" borderId="7" xfId="0" applyNumberFormat="1" applyFont="1" applyFill="1" applyBorder="1"/>
    <xf numFmtId="0" fontId="0" fillId="0" borderId="17" xfId="0" applyBorder="1" applyAlignment="1" applyProtection="1">
      <alignment horizontal="left" vertical="center" indent="1"/>
      <protection hidden="1"/>
    </xf>
    <xf numFmtId="0" fontId="3" fillId="0" borderId="18" xfId="0" applyFont="1" applyBorder="1" applyProtection="1">
      <protection hidden="1"/>
    </xf>
    <xf numFmtId="4" fontId="0" fillId="0" borderId="17" xfId="0" applyNumberFormat="1" applyBorder="1" applyAlignment="1" applyProtection="1">
      <alignment horizontal="right"/>
      <protection hidden="1"/>
    </xf>
    <xf numFmtId="2" fontId="0" fillId="4" borderId="19" xfId="0" applyNumberFormat="1" applyFill="1" applyBorder="1"/>
    <xf numFmtId="2" fontId="0" fillId="4" borderId="15" xfId="0" applyNumberFormat="1" applyFill="1" applyBorder="1"/>
    <xf numFmtId="2" fontId="0" fillId="0" borderId="15" xfId="0" applyNumberFormat="1" applyBorder="1"/>
    <xf numFmtId="0" fontId="2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/>
      <protection locked="0"/>
    </xf>
  </cellXfs>
  <cellStyles count="1">
    <cellStyle name="Normální" xfId="0" builtinId="0"/>
  </cellStyles>
  <dxfs count="1">
    <dxf>
      <font>
        <b/>
        <i val="0"/>
        <color rgb="FFFF0000"/>
      </font>
    </dxf>
  </dxfs>
  <tableStyles count="0" defaultTableStyle="TableStyleMedium2" defaultPivotStyle="PivotStyleMedium9"/>
  <colors>
    <mruColors>
      <color rgb="FFF123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tabSelected="1" workbookViewId="0">
      <selection activeCell="D37" sqref="D37"/>
    </sheetView>
  </sheetViews>
  <sheetFormatPr defaultRowHeight="15" x14ac:dyDescent="0.25"/>
  <cols>
    <col min="1" max="1" width="16.140625" customWidth="1"/>
    <col min="2" max="2" width="36.42578125" customWidth="1"/>
    <col min="3" max="3" width="14.42578125" customWidth="1"/>
    <col min="4" max="4" width="18.28515625" customWidth="1"/>
    <col min="5" max="6" width="18.7109375" customWidth="1"/>
    <col min="7" max="7" width="17" customWidth="1"/>
    <col min="8" max="8" width="12" bestFit="1" customWidth="1"/>
    <col min="9" max="9" width="11.5703125" bestFit="1" customWidth="1"/>
    <col min="10" max="10" width="10.5703125" bestFit="1" customWidth="1"/>
    <col min="11" max="11" width="11.42578125" bestFit="1" customWidth="1"/>
    <col min="12" max="12" width="10" bestFit="1" customWidth="1"/>
    <col min="14" max="14" width="9.5703125" bestFit="1" customWidth="1"/>
  </cols>
  <sheetData>
    <row r="1" spans="1:14" ht="15.75" x14ac:dyDescent="0.25">
      <c r="A1" s="1" t="s">
        <v>0</v>
      </c>
      <c r="B1" s="1"/>
      <c r="C1" s="1"/>
    </row>
    <row r="2" spans="1:14" x14ac:dyDescent="0.25">
      <c r="A2" s="57" t="s">
        <v>1</v>
      </c>
      <c r="B2" s="58"/>
      <c r="C2" s="58"/>
    </row>
    <row r="3" spans="1:14" x14ac:dyDescent="0.25">
      <c r="A3" s="30" t="s">
        <v>2</v>
      </c>
      <c r="B3" s="30"/>
      <c r="C3" s="30"/>
    </row>
    <row r="4" spans="1:14" x14ac:dyDescent="0.25">
      <c r="A4" s="30"/>
      <c r="B4" s="30" t="s">
        <v>40</v>
      </c>
      <c r="C4" s="30"/>
    </row>
    <row r="5" spans="1:14" ht="15.75" thickBot="1" x14ac:dyDescent="0.3">
      <c r="A5" s="2"/>
      <c r="B5" s="2"/>
      <c r="C5" s="3"/>
    </row>
    <row r="6" spans="1:14" ht="30.75" thickBot="1" x14ac:dyDescent="0.3">
      <c r="A6" s="14" t="s">
        <v>3</v>
      </c>
      <c r="B6" s="15" t="s">
        <v>4</v>
      </c>
      <c r="C6" s="36" t="s">
        <v>32</v>
      </c>
      <c r="D6" s="32" t="s">
        <v>35</v>
      </c>
      <c r="E6" s="32" t="s">
        <v>27</v>
      </c>
      <c r="F6" s="32" t="s">
        <v>34</v>
      </c>
      <c r="G6" s="32" t="s">
        <v>33</v>
      </c>
    </row>
    <row r="7" spans="1:14" ht="15.75" thickTop="1" x14ac:dyDescent="0.25">
      <c r="A7" s="4">
        <v>501</v>
      </c>
      <c r="B7" s="5" t="s">
        <v>5</v>
      </c>
      <c r="C7" s="6">
        <v>190000</v>
      </c>
      <c r="D7" s="39">
        <v>180000</v>
      </c>
      <c r="E7" s="39">
        <v>180000</v>
      </c>
      <c r="F7" s="33">
        <v>115135.05</v>
      </c>
      <c r="G7" s="33">
        <v>143853.04999999999</v>
      </c>
      <c r="H7" s="35"/>
      <c r="I7" s="35"/>
      <c r="N7" s="35"/>
    </row>
    <row r="8" spans="1:14" x14ac:dyDescent="0.25">
      <c r="A8" s="4">
        <v>502.50299999999999</v>
      </c>
      <c r="B8" s="5" t="s">
        <v>6</v>
      </c>
      <c r="C8" s="6">
        <v>400000</v>
      </c>
      <c r="D8" s="39">
        <v>400000</v>
      </c>
      <c r="E8" s="39">
        <v>400000</v>
      </c>
      <c r="F8" s="33">
        <v>47693</v>
      </c>
      <c r="G8" s="33">
        <v>289629.53999999998</v>
      </c>
    </row>
    <row r="9" spans="1:14" x14ac:dyDescent="0.25">
      <c r="A9" s="4">
        <v>511</v>
      </c>
      <c r="B9" s="5" t="s">
        <v>7</v>
      </c>
      <c r="C9" s="6">
        <v>180000</v>
      </c>
      <c r="D9" s="39">
        <v>250000</v>
      </c>
      <c r="E9" s="39">
        <v>250000</v>
      </c>
      <c r="F9" s="33">
        <v>88733.5</v>
      </c>
      <c r="G9" s="33">
        <v>142704.04999999999</v>
      </c>
    </row>
    <row r="10" spans="1:14" x14ac:dyDescent="0.25">
      <c r="A10" s="4">
        <v>513</v>
      </c>
      <c r="B10" s="5" t="s">
        <v>8</v>
      </c>
      <c r="C10" s="6">
        <v>5000</v>
      </c>
      <c r="D10" s="39">
        <v>12000</v>
      </c>
      <c r="E10" s="39">
        <v>12000</v>
      </c>
      <c r="F10" s="33">
        <v>3321</v>
      </c>
      <c r="G10" s="33">
        <v>0</v>
      </c>
    </row>
    <row r="11" spans="1:14" x14ac:dyDescent="0.25">
      <c r="A11" s="4" t="s">
        <v>9</v>
      </c>
      <c r="B11" s="5" t="s">
        <v>10</v>
      </c>
      <c r="C11" s="6">
        <v>534880.56000000006</v>
      </c>
      <c r="D11" s="39">
        <v>480000</v>
      </c>
      <c r="E11" s="39">
        <f>503412-8315.44</f>
        <v>495096.56</v>
      </c>
      <c r="F11" s="33">
        <v>672539.19</v>
      </c>
      <c r="G11" s="33">
        <f>296467.71+28050.52+35928.17+575.31+249810</f>
        <v>610831.71</v>
      </c>
      <c r="I11" s="35"/>
    </row>
    <row r="12" spans="1:14" x14ac:dyDescent="0.25">
      <c r="A12" s="7">
        <v>521</v>
      </c>
      <c r="B12" s="8" t="s">
        <v>11</v>
      </c>
      <c r="C12" s="47">
        <v>3436000</v>
      </c>
      <c r="D12" s="39">
        <v>3887000</v>
      </c>
      <c r="E12" s="39">
        <v>3925566</v>
      </c>
      <c r="F12" s="33">
        <v>2812235</v>
      </c>
      <c r="G12" s="39">
        <f>3703594+10153</f>
        <v>3713747</v>
      </c>
      <c r="H12" s="35"/>
      <c r="I12" s="35"/>
      <c r="J12" s="35"/>
    </row>
    <row r="13" spans="1:14" x14ac:dyDescent="0.25">
      <c r="A13" s="7">
        <v>524.52700000000004</v>
      </c>
      <c r="B13" s="8" t="s">
        <v>12</v>
      </c>
      <c r="C13" s="47">
        <v>1196000</v>
      </c>
      <c r="D13" s="39">
        <v>1392000</v>
      </c>
      <c r="E13" s="39">
        <v>1366105</v>
      </c>
      <c r="F13" s="33">
        <v>978651.11</v>
      </c>
      <c r="G13" s="39">
        <f>1252302.65+37137.47</f>
        <v>1289440.1199999999</v>
      </c>
      <c r="I13" s="35"/>
      <c r="K13" s="35"/>
    </row>
    <row r="14" spans="1:14" x14ac:dyDescent="0.25">
      <c r="A14" s="7" t="s">
        <v>13</v>
      </c>
      <c r="B14" s="8" t="s">
        <v>14</v>
      </c>
      <c r="C14" s="47"/>
      <c r="D14" s="39">
        <v>26000</v>
      </c>
      <c r="E14" s="39">
        <v>20400</v>
      </c>
      <c r="F14" s="33">
        <v>24044.06</v>
      </c>
      <c r="G14" s="39">
        <f>15103+11483.88+1109+754</f>
        <v>28449.879999999997</v>
      </c>
      <c r="H14" s="44"/>
      <c r="I14" s="44"/>
      <c r="L14" s="35"/>
    </row>
    <row r="15" spans="1:14" x14ac:dyDescent="0.25">
      <c r="A15" s="7" t="s">
        <v>13</v>
      </c>
      <c r="B15" s="8" t="s">
        <v>36</v>
      </c>
      <c r="C15" s="47">
        <v>40000</v>
      </c>
      <c r="D15" s="39"/>
      <c r="E15" s="39"/>
      <c r="F15" s="33"/>
      <c r="G15" s="39"/>
      <c r="H15" s="44"/>
      <c r="I15" s="44"/>
      <c r="L15" s="35"/>
    </row>
    <row r="16" spans="1:14" x14ac:dyDescent="0.25">
      <c r="A16" s="7">
        <v>521</v>
      </c>
      <c r="B16" s="8" t="s">
        <v>37</v>
      </c>
      <c r="C16" s="47">
        <v>890000</v>
      </c>
      <c r="D16" s="39"/>
      <c r="E16" s="39"/>
      <c r="F16" s="33"/>
      <c r="G16" s="39"/>
      <c r="H16" s="44"/>
      <c r="I16" s="44"/>
      <c r="L16" s="35"/>
    </row>
    <row r="17" spans="1:12" x14ac:dyDescent="0.25">
      <c r="A17" s="7" t="s">
        <v>15</v>
      </c>
      <c r="B17" s="8" t="s">
        <v>30</v>
      </c>
      <c r="C17" s="29">
        <v>0</v>
      </c>
      <c r="D17" s="39">
        <v>345591</v>
      </c>
      <c r="E17" s="43">
        <v>345591</v>
      </c>
      <c r="F17" s="33">
        <v>210591.59</v>
      </c>
      <c r="G17" s="39">
        <v>74140</v>
      </c>
      <c r="H17" s="35"/>
      <c r="I17" s="35"/>
    </row>
    <row r="18" spans="1:12" x14ac:dyDescent="0.25">
      <c r="A18" s="7">
        <v>551</v>
      </c>
      <c r="B18" s="31" t="s">
        <v>16</v>
      </c>
      <c r="C18" s="29">
        <v>18119.439999999999</v>
      </c>
      <c r="D18" s="41">
        <v>33216</v>
      </c>
      <c r="E18" s="39">
        <v>18119.439999999999</v>
      </c>
      <c r="F18" s="33">
        <v>12964</v>
      </c>
      <c r="G18" s="39">
        <v>33216</v>
      </c>
      <c r="I18" s="35"/>
      <c r="K18" s="25"/>
    </row>
    <row r="19" spans="1:12" x14ac:dyDescent="0.25">
      <c r="A19" s="4">
        <v>558</v>
      </c>
      <c r="B19" s="42" t="s">
        <v>17</v>
      </c>
      <c r="C19" s="6">
        <v>150000</v>
      </c>
      <c r="D19" s="41">
        <v>202784</v>
      </c>
      <c r="E19" s="39">
        <v>202784</v>
      </c>
      <c r="F19" s="33">
        <v>78628.800000000003</v>
      </c>
      <c r="G19" s="39">
        <v>35910.400000000001</v>
      </c>
      <c r="I19" s="35"/>
    </row>
    <row r="20" spans="1:12" x14ac:dyDescent="0.25">
      <c r="A20" s="4" t="s">
        <v>28</v>
      </c>
      <c r="B20" s="42" t="s">
        <v>29</v>
      </c>
      <c r="C20" s="6"/>
      <c r="D20" s="41"/>
      <c r="E20" s="39">
        <v>140900</v>
      </c>
      <c r="F20" s="33">
        <v>0</v>
      </c>
      <c r="G20" s="39">
        <v>203300</v>
      </c>
      <c r="I20" s="35"/>
    </row>
    <row r="21" spans="1:12" x14ac:dyDescent="0.25">
      <c r="A21" s="51">
        <v>518</v>
      </c>
      <c r="B21" s="52" t="s">
        <v>38</v>
      </c>
      <c r="C21" s="53">
        <v>601239</v>
      </c>
      <c r="D21" s="54"/>
      <c r="E21" s="55"/>
      <c r="F21" s="56"/>
      <c r="G21" s="55"/>
      <c r="I21" s="35"/>
    </row>
    <row r="22" spans="1:12" ht="15.75" thickBot="1" x14ac:dyDescent="0.3">
      <c r="A22" s="18"/>
      <c r="B22" s="19" t="s">
        <v>18</v>
      </c>
      <c r="C22" s="20">
        <v>7641239</v>
      </c>
      <c r="D22" s="49">
        <f>D7+D8+D9+D10+D11+D12+D13+D14+D17+D18+D19</f>
        <v>7208591</v>
      </c>
      <c r="E22" s="49">
        <f>E7+E8+E9+E10+E11+E12+E13+E14+E17+E18+E19++E20</f>
        <v>7356562.0000000009</v>
      </c>
      <c r="F22" s="49">
        <f>F7+F8+F9+F10+F11+F12+F13+F14+F17+F18+F19</f>
        <v>5044536.3</v>
      </c>
      <c r="G22" s="49">
        <f>SUM(G7:G20)</f>
        <v>6565221.75</v>
      </c>
      <c r="H22" s="35"/>
      <c r="J22" s="35"/>
    </row>
    <row r="23" spans="1:12" ht="15.75" thickBot="1" x14ac:dyDescent="0.3">
      <c r="A23" s="14" t="s">
        <v>3</v>
      </c>
      <c r="B23" s="17" t="s">
        <v>19</v>
      </c>
      <c r="C23" s="16"/>
      <c r="D23" s="40"/>
      <c r="E23" s="40"/>
      <c r="F23" s="34"/>
      <c r="G23" s="34"/>
      <c r="I23" s="35"/>
      <c r="J23" s="35"/>
    </row>
    <row r="24" spans="1:12" ht="15.75" thickTop="1" x14ac:dyDescent="0.25">
      <c r="A24" s="9">
        <v>672</v>
      </c>
      <c r="B24" s="10" t="s">
        <v>20</v>
      </c>
      <c r="C24" s="11">
        <v>2531239</v>
      </c>
      <c r="D24" s="39">
        <v>1000000</v>
      </c>
      <c r="E24" s="39">
        <v>1000000</v>
      </c>
      <c r="F24" s="33">
        <v>530537.65</v>
      </c>
      <c r="G24" s="33">
        <v>1000000</v>
      </c>
      <c r="J24" s="35"/>
    </row>
    <row r="25" spans="1:12" x14ac:dyDescent="0.25">
      <c r="A25" s="9">
        <v>672</v>
      </c>
      <c r="B25" s="10" t="s">
        <v>21</v>
      </c>
      <c r="C25" s="48">
        <v>4632000</v>
      </c>
      <c r="D25" s="39">
        <v>5305000</v>
      </c>
      <c r="E25" s="39">
        <v>5312071</v>
      </c>
      <c r="F25" s="33">
        <v>3814930.17</v>
      </c>
      <c r="G25" s="39">
        <v>5031637</v>
      </c>
      <c r="H25" s="35"/>
      <c r="I25" s="35"/>
    </row>
    <row r="26" spans="1:12" x14ac:dyDescent="0.25">
      <c r="A26" s="9">
        <v>672</v>
      </c>
      <c r="B26" s="10" t="s">
        <v>31</v>
      </c>
      <c r="C26" s="11">
        <v>0</v>
      </c>
      <c r="D26" s="39">
        <v>345591</v>
      </c>
      <c r="E26" s="39">
        <v>345591</v>
      </c>
      <c r="F26" s="33">
        <v>210591.59</v>
      </c>
      <c r="G26" s="39">
        <v>74140</v>
      </c>
      <c r="I26" s="35"/>
    </row>
    <row r="27" spans="1:12" x14ac:dyDescent="0.25">
      <c r="A27" s="4">
        <v>602</v>
      </c>
      <c r="B27" s="5" t="s">
        <v>22</v>
      </c>
      <c r="C27" s="12">
        <v>288000</v>
      </c>
      <c r="D27" s="39">
        <v>288000</v>
      </c>
      <c r="E27" s="39">
        <v>288000</v>
      </c>
      <c r="F27" s="33">
        <v>189060</v>
      </c>
      <c r="G27" s="39">
        <v>254460</v>
      </c>
      <c r="I27" s="35"/>
      <c r="J27" s="35"/>
    </row>
    <row r="28" spans="1:12" x14ac:dyDescent="0.25">
      <c r="A28" s="4">
        <v>649</v>
      </c>
      <c r="B28" s="5" t="s">
        <v>23</v>
      </c>
      <c r="C28" s="12">
        <v>190000</v>
      </c>
      <c r="D28" s="39">
        <v>270000</v>
      </c>
      <c r="E28" s="39">
        <v>270000</v>
      </c>
      <c r="F28" s="33">
        <v>297620</v>
      </c>
      <c r="G28" s="39">
        <v>234810</v>
      </c>
      <c r="I28" s="35"/>
      <c r="J28" s="35"/>
    </row>
    <row r="29" spans="1:12" x14ac:dyDescent="0.25">
      <c r="A29" s="4"/>
      <c r="B29" s="5" t="s">
        <v>24</v>
      </c>
      <c r="C29" s="12"/>
      <c r="D29" s="39"/>
      <c r="E29" s="39">
        <v>140900</v>
      </c>
      <c r="F29" s="33">
        <v>0</v>
      </c>
      <c r="G29" s="39">
        <v>203300</v>
      </c>
      <c r="L29" s="25"/>
    </row>
    <row r="30" spans="1:12" ht="15.75" thickBot="1" x14ac:dyDescent="0.3">
      <c r="A30" s="7"/>
      <c r="B30" s="8" t="s">
        <v>25</v>
      </c>
      <c r="C30" s="13"/>
      <c r="D30" s="39"/>
      <c r="E30" s="39"/>
      <c r="F30" s="33">
        <v>1796.89</v>
      </c>
      <c r="G30" s="33">
        <v>2738.92</v>
      </c>
    </row>
    <row r="31" spans="1:12" ht="15.75" thickBot="1" x14ac:dyDescent="0.3">
      <c r="A31" s="21"/>
      <c r="B31" s="22" t="s">
        <v>26</v>
      </c>
      <c r="C31" s="23">
        <v>7641239</v>
      </c>
      <c r="D31" s="50">
        <f>D24+D25+D26+D27+D28+D29</f>
        <v>7208591</v>
      </c>
      <c r="E31" s="50">
        <f>SUM(E24:E30)</f>
        <v>7356562</v>
      </c>
      <c r="F31" s="50">
        <f>SUM(F24:F30)</f>
        <v>5044536.3</v>
      </c>
      <c r="G31" s="50">
        <f>G24+G25+G26+G27+G28+G29+G30</f>
        <v>6801085.9199999999</v>
      </c>
      <c r="I31" s="35"/>
      <c r="L31" s="25"/>
    </row>
    <row r="32" spans="1:12" x14ac:dyDescent="0.25">
      <c r="A32" s="26" t="s">
        <v>39</v>
      </c>
      <c r="B32" s="27"/>
      <c r="C32" s="28" t="s">
        <v>41</v>
      </c>
      <c r="F32" s="35"/>
      <c r="G32" s="35"/>
      <c r="K32" s="24"/>
    </row>
    <row r="33" spans="1:8" x14ac:dyDescent="0.25">
      <c r="C33" s="25"/>
      <c r="G33" s="35"/>
    </row>
    <row r="34" spans="1:8" x14ac:dyDescent="0.25">
      <c r="A34" s="45"/>
      <c r="B34" s="45"/>
      <c r="C34" s="45"/>
      <c r="D34" s="37"/>
      <c r="E34" s="46"/>
      <c r="F34" s="46"/>
      <c r="G34" s="46"/>
      <c r="H34" s="35"/>
    </row>
    <row r="35" spans="1:8" x14ac:dyDescent="0.25">
      <c r="A35" s="45"/>
      <c r="B35" s="45"/>
      <c r="C35" s="45"/>
      <c r="D35" s="45"/>
      <c r="E35" s="45"/>
      <c r="F35" s="45"/>
      <c r="G35" s="45"/>
    </row>
    <row r="36" spans="1:8" x14ac:dyDescent="0.25">
      <c r="A36" s="45"/>
      <c r="B36" s="45"/>
      <c r="C36" s="45"/>
      <c r="D36" s="45"/>
      <c r="E36" s="45"/>
      <c r="F36" s="45"/>
      <c r="G36" s="46"/>
    </row>
    <row r="38" spans="1:8" x14ac:dyDescent="0.25">
      <c r="B38" s="38"/>
      <c r="F38" s="35"/>
    </row>
    <row r="39" spans="1:8" x14ac:dyDescent="0.25">
      <c r="B39" s="37"/>
    </row>
  </sheetData>
  <mergeCells count="1">
    <mergeCell ref="A2:C2"/>
  </mergeCells>
  <conditionalFormatting sqref="C7:C22">
    <cfRule type="cellIs" dxfId="0" priority="6" operator="lessThan">
      <formula>0</formula>
    </cfRule>
  </conditionalFormatting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2026-03-30T09:08:51Z</dcterms:modified>
</cp:coreProperties>
</file>